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T_Mai" sheetId="1" r:id="rId1"/>
    <sheet name="T_Thu_Nga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8" i="2"/>
  <c r="O8" s="1"/>
  <c r="J2"/>
  <c r="L2"/>
  <c r="L2" i="1"/>
  <c r="D15" i="2"/>
  <c r="I14"/>
  <c r="O14" s="1"/>
  <c r="I13"/>
  <c r="O13" s="1"/>
  <c r="P15" s="1"/>
  <c r="I11"/>
  <c r="O11" s="1"/>
  <c r="I10"/>
  <c r="O10" s="1"/>
  <c r="I7"/>
  <c r="O7" s="1"/>
  <c r="I6"/>
  <c r="O6" s="1"/>
  <c r="I4"/>
  <c r="O4" s="1"/>
  <c r="N2"/>
  <c r="I2"/>
  <c r="P13" i="1"/>
  <c r="D21"/>
  <c r="P21"/>
  <c r="O20"/>
  <c r="O19"/>
  <c r="I20"/>
  <c r="I19"/>
  <c r="I16"/>
  <c r="O16" s="1"/>
  <c r="I17"/>
  <c r="O17" s="1"/>
  <c r="I12"/>
  <c r="O12" s="1"/>
  <c r="I11"/>
  <c r="O11"/>
  <c r="I7"/>
  <c r="O7" s="1"/>
  <c r="I6"/>
  <c r="O6" s="1"/>
  <c r="O2"/>
  <c r="N2"/>
  <c r="I3"/>
  <c r="O3" s="1"/>
  <c r="P18" s="1"/>
  <c r="Q18" s="1"/>
  <c r="I4"/>
  <c r="O4" s="1"/>
  <c r="I5"/>
  <c r="O5" s="1"/>
  <c r="I9"/>
  <c r="O9" s="1"/>
  <c r="I10"/>
  <c r="O10" s="1"/>
  <c r="I14"/>
  <c r="O14" s="1"/>
  <c r="I2"/>
  <c r="O2" i="2" l="1"/>
  <c r="P12" s="1"/>
  <c r="Q12" s="1"/>
  <c r="P9"/>
</calcChain>
</file>

<file path=xl/sharedStrings.xml><?xml version="1.0" encoding="utf-8"?>
<sst xmlns="http://schemas.openxmlformats.org/spreadsheetml/2006/main" count="54" uniqueCount="36">
  <si>
    <t>Hà Như</t>
  </si>
  <si>
    <t>Mai</t>
  </si>
  <si>
    <t>16CĐ-CNC1</t>
  </si>
  <si>
    <t>Phiếu DG</t>
  </si>
  <si>
    <t>Họp DG</t>
  </si>
  <si>
    <t>Tổng số tiết HK1</t>
  </si>
  <si>
    <t>16CĐ-CĐT1</t>
  </si>
  <si>
    <t>Kiêm nhiệm</t>
  </si>
  <si>
    <t>16CĐ-CTM4</t>
  </si>
  <si>
    <t>HS đông</t>
  </si>
  <si>
    <t>Hệ số 3</t>
  </si>
  <si>
    <t>16CĐ-O6</t>
  </si>
  <si>
    <t>16TCN-QTD</t>
  </si>
  <si>
    <t>Sĩ số</t>
  </si>
  <si>
    <t>16TCN-QTM2</t>
  </si>
  <si>
    <t>17T4-CKL1</t>
  </si>
  <si>
    <t>16LTCĐ</t>
  </si>
  <si>
    <t>Toán CC2</t>
  </si>
  <si>
    <t>16CĐ-O7</t>
  </si>
  <si>
    <t>Toán 3</t>
  </si>
  <si>
    <t>Toán 1</t>
  </si>
  <si>
    <t>16TCN-CKL</t>
  </si>
  <si>
    <t>16TCN-O1</t>
  </si>
  <si>
    <t>Toán 2</t>
  </si>
  <si>
    <t>17T4-LTM1</t>
  </si>
  <si>
    <t>16TC-QTM</t>
  </si>
  <si>
    <t>16TCN-QTM1</t>
  </si>
  <si>
    <t>Hợp đồng riêng</t>
  </si>
  <si>
    <t xml:space="preserve">Phạm  Thị Thu </t>
  </si>
  <si>
    <t>Nga</t>
  </si>
  <si>
    <t>16CĐ-O10</t>
  </si>
  <si>
    <t>Số tiết</t>
  </si>
  <si>
    <t>Xác suất</t>
  </si>
  <si>
    <t>17T4-CCK2</t>
  </si>
  <si>
    <t>16TC-O1</t>
  </si>
  <si>
    <t>chưa nhập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</si>
</sst>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1"/>
  <sheetViews>
    <sheetView workbookViewId="0">
      <selection activeCell="L2" sqref="L2"/>
    </sheetView>
  </sheetViews>
  <sheetFormatPr defaultRowHeight="15"/>
  <cols>
    <col min="1" max="1" width="14.7109375" bestFit="1" customWidth="1"/>
    <col min="4" max="4" width="12.42578125" bestFit="1" customWidth="1"/>
    <col min="10" max="10" width="11.7109375" bestFit="1" customWidth="1"/>
    <col min="15" max="15" width="15.28515625" bestFit="1" customWidth="1"/>
  </cols>
  <sheetData>
    <row r="1" spans="1:16">
      <c r="A1">
        <v>1</v>
      </c>
      <c r="B1" t="s">
        <v>0</v>
      </c>
      <c r="C1" t="s">
        <v>1</v>
      </c>
      <c r="F1" t="s">
        <v>13</v>
      </c>
      <c r="G1" t="s">
        <v>9</v>
      </c>
      <c r="H1" t="s">
        <v>10</v>
      </c>
      <c r="J1" t="s">
        <v>7</v>
      </c>
      <c r="K1" t="s">
        <v>3</v>
      </c>
      <c r="M1" t="s">
        <v>4</v>
      </c>
      <c r="O1" t="s">
        <v>5</v>
      </c>
    </row>
    <row r="2" spans="1:16">
      <c r="B2">
        <v>1</v>
      </c>
      <c r="C2" t="s">
        <v>17</v>
      </c>
      <c r="D2" t="s">
        <v>2</v>
      </c>
      <c r="E2">
        <v>30</v>
      </c>
      <c r="F2">
        <v>21</v>
      </c>
      <c r="G2">
        <v>1</v>
      </c>
      <c r="H2">
        <v>0.75</v>
      </c>
      <c r="I2">
        <f>E2*G2*H2</f>
        <v>22.5</v>
      </c>
      <c r="J2">
        <v>67.5</v>
      </c>
      <c r="K2">
        <v>2</v>
      </c>
      <c r="L2">
        <f>ROUND((K2*2/2.8),1)</f>
        <v>1.4</v>
      </c>
      <c r="N2">
        <f>ROUND((M2/2.8),1)</f>
        <v>0</v>
      </c>
      <c r="O2">
        <f>I2+J2+L2+N2</f>
        <v>91.4</v>
      </c>
    </row>
    <row r="3" spans="1:16">
      <c r="B3">
        <v>1</v>
      </c>
      <c r="D3" t="s">
        <v>6</v>
      </c>
      <c r="E3">
        <v>26</v>
      </c>
      <c r="F3">
        <v>22</v>
      </c>
      <c r="G3">
        <v>1</v>
      </c>
      <c r="H3">
        <v>0.75</v>
      </c>
      <c r="I3">
        <f t="shared" ref="I3:I25" si="0">E3*G3*H3</f>
        <v>19.5</v>
      </c>
      <c r="O3">
        <f t="shared" ref="O3:O21" si="1">I3+J3+L3+N3</f>
        <v>19.5</v>
      </c>
    </row>
    <row r="4" spans="1:16">
      <c r="B4">
        <v>1</v>
      </c>
      <c r="D4" t="s">
        <v>8</v>
      </c>
      <c r="E4">
        <v>30</v>
      </c>
      <c r="F4">
        <v>64</v>
      </c>
      <c r="G4">
        <v>1.3</v>
      </c>
      <c r="H4">
        <v>1</v>
      </c>
      <c r="I4">
        <f t="shared" si="0"/>
        <v>39</v>
      </c>
      <c r="O4">
        <f t="shared" si="1"/>
        <v>39</v>
      </c>
    </row>
    <row r="5" spans="1:16">
      <c r="B5">
        <v>1</v>
      </c>
      <c r="D5" t="s">
        <v>11</v>
      </c>
      <c r="E5">
        <v>30</v>
      </c>
      <c r="F5">
        <v>48</v>
      </c>
      <c r="G5">
        <v>1.2</v>
      </c>
      <c r="H5">
        <v>0.75</v>
      </c>
      <c r="I5">
        <f t="shared" si="0"/>
        <v>27</v>
      </c>
      <c r="O5">
        <f t="shared" si="1"/>
        <v>27</v>
      </c>
    </row>
    <row r="6" spans="1:16">
      <c r="B6">
        <v>1</v>
      </c>
      <c r="D6" t="s">
        <v>18</v>
      </c>
      <c r="E6">
        <v>2</v>
      </c>
      <c r="F6">
        <v>51</v>
      </c>
      <c r="G6">
        <v>1.2</v>
      </c>
      <c r="H6">
        <v>0.75</v>
      </c>
      <c r="I6">
        <f t="shared" si="0"/>
        <v>1.7999999999999998</v>
      </c>
      <c r="O6">
        <f t="shared" si="1"/>
        <v>1.7999999999999998</v>
      </c>
    </row>
    <row r="7" spans="1:16">
      <c r="B7">
        <v>1</v>
      </c>
      <c r="D7" t="s">
        <v>16</v>
      </c>
      <c r="E7">
        <v>30</v>
      </c>
      <c r="F7">
        <v>48</v>
      </c>
      <c r="G7">
        <v>1.2</v>
      </c>
      <c r="H7">
        <v>1</v>
      </c>
      <c r="I7">
        <f t="shared" si="0"/>
        <v>36</v>
      </c>
      <c r="O7">
        <f t="shared" si="1"/>
        <v>36</v>
      </c>
    </row>
    <row r="9" spans="1:16">
      <c r="B9">
        <v>1</v>
      </c>
      <c r="C9" t="s">
        <v>19</v>
      </c>
      <c r="D9" t="s">
        <v>12</v>
      </c>
      <c r="E9">
        <v>101</v>
      </c>
      <c r="F9">
        <v>53</v>
      </c>
      <c r="G9">
        <v>1.2</v>
      </c>
      <c r="H9">
        <v>1</v>
      </c>
      <c r="I9">
        <f t="shared" si="0"/>
        <v>121.19999999999999</v>
      </c>
      <c r="O9">
        <f t="shared" si="1"/>
        <v>121.19999999999999</v>
      </c>
    </row>
    <row r="10" spans="1:16">
      <c r="B10">
        <v>1</v>
      </c>
      <c r="D10" t="s">
        <v>14</v>
      </c>
      <c r="E10">
        <v>105</v>
      </c>
      <c r="F10">
        <v>50</v>
      </c>
      <c r="G10">
        <v>1.2</v>
      </c>
      <c r="H10">
        <v>1</v>
      </c>
      <c r="I10">
        <f t="shared" si="0"/>
        <v>126</v>
      </c>
      <c r="O10">
        <f t="shared" si="1"/>
        <v>126</v>
      </c>
    </row>
    <row r="11" spans="1:16">
      <c r="B11">
        <v>1</v>
      </c>
      <c r="D11" t="s">
        <v>21</v>
      </c>
      <c r="E11">
        <v>2</v>
      </c>
      <c r="F11">
        <v>40</v>
      </c>
      <c r="G11">
        <v>1.2</v>
      </c>
      <c r="H11">
        <v>0.75</v>
      </c>
      <c r="I11">
        <f t="shared" si="0"/>
        <v>1.7999999999999998</v>
      </c>
      <c r="O11">
        <f t="shared" si="1"/>
        <v>1.7999999999999998</v>
      </c>
    </row>
    <row r="12" spans="1:16">
      <c r="B12">
        <v>1</v>
      </c>
      <c r="D12" t="s">
        <v>22</v>
      </c>
      <c r="E12">
        <v>2</v>
      </c>
      <c r="F12">
        <v>43</v>
      </c>
      <c r="G12">
        <v>1.2</v>
      </c>
      <c r="H12">
        <v>0.75</v>
      </c>
      <c r="I12">
        <f t="shared" si="0"/>
        <v>1.7999999999999998</v>
      </c>
      <c r="O12">
        <f t="shared" si="1"/>
        <v>1.7999999999999998</v>
      </c>
    </row>
    <row r="13" spans="1:16">
      <c r="P13">
        <f>SUM(I2:I14)+J2</f>
        <v>531.29999999999995</v>
      </c>
    </row>
    <row r="14" spans="1:16">
      <c r="B14">
        <v>1</v>
      </c>
      <c r="C14" t="s">
        <v>20</v>
      </c>
      <c r="D14" t="s">
        <v>15</v>
      </c>
      <c r="E14">
        <v>56</v>
      </c>
      <c r="F14">
        <v>37</v>
      </c>
      <c r="G14">
        <v>1.2</v>
      </c>
      <c r="H14">
        <v>1</v>
      </c>
      <c r="I14">
        <f t="shared" si="0"/>
        <v>67.2</v>
      </c>
      <c r="O14">
        <f t="shared" si="1"/>
        <v>67.2</v>
      </c>
    </row>
    <row r="16" spans="1:16">
      <c r="B16">
        <v>2</v>
      </c>
      <c r="C16" t="s">
        <v>23</v>
      </c>
      <c r="D16" t="s">
        <v>25</v>
      </c>
      <c r="E16">
        <v>105</v>
      </c>
      <c r="F16">
        <v>43</v>
      </c>
      <c r="G16">
        <v>1.2</v>
      </c>
      <c r="H16">
        <v>0.75</v>
      </c>
      <c r="I16">
        <f>E16*G16*H16</f>
        <v>94.5</v>
      </c>
      <c r="O16">
        <f>I16+J16+L16+N16</f>
        <v>94.5</v>
      </c>
    </row>
    <row r="17" spans="1:17">
      <c r="D17" t="s">
        <v>26</v>
      </c>
      <c r="E17">
        <v>105</v>
      </c>
      <c r="F17">
        <v>56</v>
      </c>
      <c r="G17">
        <v>1.2</v>
      </c>
      <c r="H17">
        <v>0.75</v>
      </c>
      <c r="I17">
        <f>E17*G17*H17</f>
        <v>94.5</v>
      </c>
      <c r="O17">
        <f>I17+J17+L17+N17</f>
        <v>94.5</v>
      </c>
    </row>
    <row r="18" spans="1:17">
      <c r="P18">
        <f>SUM(O2:O17)</f>
        <v>721.7</v>
      </c>
      <c r="Q18">
        <f>P18-621-150</f>
        <v>-49.299999999999955</v>
      </c>
    </row>
    <row r="19" spans="1:17">
      <c r="A19" t="s">
        <v>27</v>
      </c>
      <c r="D19" s="1" t="s">
        <v>24</v>
      </c>
      <c r="E19" s="1">
        <v>60</v>
      </c>
      <c r="F19" s="1">
        <v>71</v>
      </c>
      <c r="G19" s="1">
        <v>1</v>
      </c>
      <c r="H19" s="1">
        <v>1</v>
      </c>
      <c r="I19">
        <f>E19*G19*H19</f>
        <v>60</v>
      </c>
      <c r="O19">
        <f>I19+J19+L19+N19</f>
        <v>60</v>
      </c>
    </row>
    <row r="20" spans="1:17">
      <c r="D20" s="1" t="s">
        <v>15</v>
      </c>
      <c r="E20" s="1">
        <v>60</v>
      </c>
      <c r="F20" s="1">
        <v>37</v>
      </c>
      <c r="G20" s="1">
        <v>1</v>
      </c>
      <c r="H20" s="1">
        <v>1</v>
      </c>
      <c r="I20">
        <f>E20*G20*H20</f>
        <v>60</v>
      </c>
      <c r="O20">
        <f>I20+J20+L20+N20</f>
        <v>60</v>
      </c>
    </row>
    <row r="21" spans="1:17">
      <c r="D21">
        <f>COUNTA(D2:D20)</f>
        <v>15</v>
      </c>
      <c r="P21" s="1">
        <f>SUM(O19:O20)</f>
        <v>120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5"/>
  <sheetViews>
    <sheetView tabSelected="1" workbookViewId="0">
      <selection activeCell="A10" sqref="A10"/>
    </sheetView>
  </sheetViews>
  <sheetFormatPr defaultRowHeight="15"/>
  <cols>
    <col min="1" max="1" width="14.7109375" bestFit="1" customWidth="1"/>
    <col min="4" max="4" width="12.42578125" bestFit="1" customWidth="1"/>
    <col min="10" max="10" width="11.7109375" bestFit="1" customWidth="1"/>
    <col min="15" max="15" width="15.28515625" bestFit="1" customWidth="1"/>
  </cols>
  <sheetData>
    <row r="1" spans="1:17">
      <c r="A1" t="s">
        <v>28</v>
      </c>
      <c r="B1" t="s">
        <v>29</v>
      </c>
      <c r="E1" t="s">
        <v>31</v>
      </c>
      <c r="F1" t="s">
        <v>13</v>
      </c>
      <c r="G1" t="s">
        <v>9</v>
      </c>
      <c r="H1" t="s">
        <v>10</v>
      </c>
      <c r="J1" t="s">
        <v>7</v>
      </c>
      <c r="K1" t="s">
        <v>3</v>
      </c>
      <c r="M1" t="s">
        <v>4</v>
      </c>
      <c r="O1" t="s">
        <v>5</v>
      </c>
    </row>
    <row r="2" spans="1:17">
      <c r="B2">
        <v>1</v>
      </c>
      <c r="C2" t="s">
        <v>17</v>
      </c>
      <c r="D2" t="s">
        <v>30</v>
      </c>
      <c r="E2">
        <v>28</v>
      </c>
      <c r="F2">
        <v>47</v>
      </c>
      <c r="G2">
        <v>1.2</v>
      </c>
      <c r="H2">
        <v>1</v>
      </c>
      <c r="I2">
        <f>E2*G2*H2</f>
        <v>33.6</v>
      </c>
      <c r="J2">
        <f>67.5*2</f>
        <v>135</v>
      </c>
      <c r="K2">
        <v>5</v>
      </c>
      <c r="L2">
        <f>ROUND((K2*2/2.8),1)</f>
        <v>3.6</v>
      </c>
      <c r="N2">
        <f>ROUND((M2/2.8),1)</f>
        <v>0</v>
      </c>
      <c r="O2">
        <f>I2+J2+L2+N2</f>
        <v>172.2</v>
      </c>
    </row>
    <row r="4" spans="1:17">
      <c r="B4">
        <v>1</v>
      </c>
      <c r="C4" t="s">
        <v>32</v>
      </c>
      <c r="D4" t="s">
        <v>16</v>
      </c>
      <c r="E4">
        <v>30</v>
      </c>
      <c r="F4">
        <v>48</v>
      </c>
      <c r="G4">
        <v>1.2</v>
      </c>
      <c r="H4">
        <v>1</v>
      </c>
      <c r="I4">
        <f t="shared" ref="I4:I8" si="0">E4*G4*H4</f>
        <v>36</v>
      </c>
      <c r="O4">
        <f t="shared" ref="O4:O8" si="1">I4+J4+L4+N4</f>
        <v>36</v>
      </c>
    </row>
    <row r="6" spans="1:17">
      <c r="B6">
        <v>1</v>
      </c>
      <c r="C6" t="s">
        <v>20</v>
      </c>
      <c r="D6" t="s">
        <v>33</v>
      </c>
      <c r="E6">
        <v>60</v>
      </c>
      <c r="F6">
        <v>50</v>
      </c>
      <c r="G6">
        <v>1.2</v>
      </c>
      <c r="H6">
        <v>1</v>
      </c>
      <c r="I6">
        <f t="shared" si="0"/>
        <v>72</v>
      </c>
      <c r="O6">
        <f t="shared" si="1"/>
        <v>72</v>
      </c>
    </row>
    <row r="7" spans="1:17">
      <c r="B7">
        <v>1</v>
      </c>
      <c r="D7" t="s">
        <v>34</v>
      </c>
      <c r="E7">
        <v>105</v>
      </c>
      <c r="F7">
        <v>77</v>
      </c>
      <c r="G7">
        <v>1.2</v>
      </c>
      <c r="H7">
        <v>1</v>
      </c>
      <c r="I7">
        <f t="shared" si="0"/>
        <v>126</v>
      </c>
      <c r="O7">
        <f t="shared" si="1"/>
        <v>126</v>
      </c>
    </row>
    <row r="8" spans="1:17">
      <c r="D8" t="s">
        <v>25</v>
      </c>
      <c r="E8">
        <v>105</v>
      </c>
      <c r="F8">
        <v>43</v>
      </c>
      <c r="G8">
        <v>1.2</v>
      </c>
      <c r="H8">
        <v>1</v>
      </c>
      <c r="I8">
        <f t="shared" si="0"/>
        <v>126</v>
      </c>
      <c r="O8">
        <f t="shared" si="1"/>
        <v>126</v>
      </c>
    </row>
    <row r="9" spans="1:17">
      <c r="P9">
        <f>SUM(I2:I9)+J2</f>
        <v>528.6</v>
      </c>
    </row>
    <row r="10" spans="1:17">
      <c r="A10" s="2" t="s">
        <v>35</v>
      </c>
      <c r="B10">
        <v>2</v>
      </c>
      <c r="C10" t="s">
        <v>23</v>
      </c>
      <c r="D10" t="s">
        <v>25</v>
      </c>
      <c r="E10">
        <v>105</v>
      </c>
      <c r="F10">
        <v>43</v>
      </c>
      <c r="G10">
        <v>1.2</v>
      </c>
      <c r="H10">
        <v>0.75</v>
      </c>
      <c r="I10">
        <f>E10*G10*H10</f>
        <v>94.5</v>
      </c>
      <c r="O10">
        <f>I10+J10+L10+N10</f>
        <v>94.5</v>
      </c>
    </row>
    <row r="11" spans="1:17">
      <c r="D11" t="s">
        <v>26</v>
      </c>
      <c r="E11">
        <v>105</v>
      </c>
      <c r="F11">
        <v>56</v>
      </c>
      <c r="G11">
        <v>1.2</v>
      </c>
      <c r="H11">
        <v>0.75</v>
      </c>
      <c r="I11">
        <f>E11*G11*H11</f>
        <v>94.5</v>
      </c>
      <c r="O11">
        <f>I11+J11+L11+N11</f>
        <v>94.5</v>
      </c>
    </row>
    <row r="12" spans="1:17">
      <c r="P12">
        <f>SUM(O2:O11)</f>
        <v>721.2</v>
      </c>
      <c r="Q12">
        <f>P12-621-150</f>
        <v>-49.799999999999955</v>
      </c>
    </row>
    <row r="13" spans="1:17">
      <c r="A13" t="s">
        <v>27</v>
      </c>
      <c r="D13" s="1" t="s">
        <v>24</v>
      </c>
      <c r="E13" s="1">
        <v>60</v>
      </c>
      <c r="F13" s="1">
        <v>71</v>
      </c>
      <c r="G13" s="1">
        <v>1</v>
      </c>
      <c r="H13" s="1">
        <v>1</v>
      </c>
      <c r="I13">
        <f>E13*G13*H13</f>
        <v>60</v>
      </c>
      <c r="O13">
        <f>I13+J13+L13+N13</f>
        <v>60</v>
      </c>
    </row>
    <row r="14" spans="1:17">
      <c r="D14" s="1" t="s">
        <v>15</v>
      </c>
      <c r="E14" s="1">
        <v>60</v>
      </c>
      <c r="F14" s="1">
        <v>37</v>
      </c>
      <c r="G14" s="1">
        <v>1</v>
      </c>
      <c r="H14" s="1">
        <v>1</v>
      </c>
      <c r="I14">
        <f>E14*G14*H14</f>
        <v>60</v>
      </c>
      <c r="O14">
        <f>I14+J14+L14+N14</f>
        <v>60</v>
      </c>
    </row>
    <row r="15" spans="1:17">
      <c r="D15">
        <f>COUNTA(D2:D14)</f>
        <v>9</v>
      </c>
      <c r="P15" s="1">
        <f>SUM(O13:O14)</f>
        <v>120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T_Mai</vt:lpstr>
      <vt:lpstr>T_Thu_Nga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2018-01-01T11:31:53Z</dcterms:created>
  <dcterms:modified xsi:type="dcterms:W3CDTF">2018-01-01T12:18:48Z</dcterms:modified>
</cp:coreProperties>
</file>